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C89" i="1" s="1"/>
  <c r="E89" i="1" s="1"/>
  <c r="G88" i="1"/>
  <c r="C88" i="1" s="1"/>
  <c r="D87" i="1"/>
  <c r="G86" i="1"/>
  <c r="C86" i="1"/>
  <c r="E86" i="1" s="1"/>
  <c r="C85" i="1"/>
  <c r="E85" i="1" s="1"/>
  <c r="E84" i="1"/>
  <c r="C84" i="1"/>
  <c r="C83" i="1"/>
  <c r="E83" i="1" s="1"/>
  <c r="C82" i="1"/>
  <c r="E82" i="1" s="1"/>
  <c r="G81" i="1"/>
  <c r="C81" i="1"/>
  <c r="E81" i="1" s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4" i="1"/>
  <c r="G23" i="1"/>
  <c r="C23" i="1" s="1"/>
  <c r="D23" i="1"/>
  <c r="D10" i="1" s="1"/>
  <c r="D92" i="1" s="1"/>
  <c r="G22" i="1"/>
  <c r="G21" i="1"/>
  <c r="G20" i="1"/>
  <c r="C20" i="1" s="1"/>
  <c r="G18" i="1"/>
  <c r="G17" i="1"/>
  <c r="G16" i="1"/>
  <c r="G15" i="1"/>
  <c r="G14" i="1"/>
  <c r="C11" i="1" s="1"/>
  <c r="G13" i="1"/>
  <c r="G12" i="1"/>
  <c r="G11" i="1"/>
  <c r="E9" i="1"/>
  <c r="E8" i="1"/>
  <c r="E7" i="1"/>
  <c r="C7" i="1"/>
  <c r="E80" i="1" l="1"/>
  <c r="C87" i="1"/>
  <c r="E88" i="1"/>
  <c r="E87" i="1" s="1"/>
  <c r="C10" i="1"/>
  <c r="C92" i="1" s="1"/>
  <c r="E20" i="1"/>
  <c r="E23" i="1"/>
  <c r="E11" i="1"/>
  <c r="C26" i="1"/>
  <c r="C80" i="1"/>
  <c r="E26" i="1" l="1"/>
  <c r="E10" i="1" s="1"/>
  <c r="E92" i="1" s="1"/>
</calcChain>
</file>

<file path=xl/sharedStrings.xml><?xml version="1.0" encoding="utf-8"?>
<sst xmlns="http://schemas.openxmlformats.org/spreadsheetml/2006/main" count="186" uniqueCount="111">
  <si>
    <t xml:space="preserve">КПКВК 0611010 (Надання дошкільної освіти)  </t>
  </si>
  <si>
    <t>КЕКВ</t>
  </si>
  <si>
    <t>Найменування видатків за економічною класифікацією</t>
  </si>
  <si>
    <t>Разом</t>
  </si>
  <si>
    <t>Обгрунтування та розрахунки</t>
  </si>
  <si>
    <t>Загальний фонд</t>
  </si>
  <si>
    <t>Спеціальний фонд</t>
  </si>
  <si>
    <t>Оплата праці і нарахування на заробітну плату</t>
  </si>
  <si>
    <t>Заробітна плата</t>
  </si>
  <si>
    <t>(розрахунок додається) Додаток 1</t>
  </si>
  <si>
    <t>Нарахування на оплату праці</t>
  </si>
  <si>
    <t>Використання товарів і послуг</t>
  </si>
  <si>
    <t>Предмети, матеріали обладнання та інвентар</t>
  </si>
  <si>
    <t>грн</t>
  </si>
  <si>
    <t>Придбання паперу та канцтоварів</t>
  </si>
  <si>
    <t>Придбання миючих та санітарно-гігієнічних засобів (додаток додається)</t>
  </si>
  <si>
    <t>Придбання комплектів постільної білизни</t>
  </si>
  <si>
    <t>Придбання будівельних матеріалів ( додаток додається )</t>
  </si>
  <si>
    <t>Придбання лічильників</t>
  </si>
  <si>
    <t>Спортивний інвентар</t>
  </si>
  <si>
    <t>Всього</t>
  </si>
  <si>
    <t>Обладнання для харчоблоку</t>
  </si>
  <si>
    <t>Медикаменти та перев'язувальні матеріали</t>
  </si>
  <si>
    <t>Придбання медикаментів, перев'язувальних матеріалів</t>
  </si>
  <si>
    <t xml:space="preserve">Медичні шприци </t>
  </si>
  <si>
    <t>Деззасоби та антисептики</t>
  </si>
  <si>
    <t>Продукти харчування</t>
  </si>
  <si>
    <t>Фінансування з бюджету ( додаток додається )</t>
  </si>
  <si>
    <t>Очікувана батьківська плата</t>
  </si>
  <si>
    <t>Харчування співробітників ( додаток додається )</t>
  </si>
  <si>
    <t>Оплата послуг крім комунальних</t>
  </si>
  <si>
    <t>Поточний ремонт:</t>
  </si>
  <si>
    <t>Поточний ремонт найпростішого укриття</t>
  </si>
  <si>
    <t>Поточний ремонт хорчоблоку</t>
  </si>
  <si>
    <t>Поточний ремонт</t>
  </si>
  <si>
    <t>Встановлення захисту від обледеніння сходових маршів</t>
  </si>
  <si>
    <t>Протипожежні заходи:</t>
  </si>
  <si>
    <t>Технічне обслуговування та спостереження протипожежної сигналізації</t>
  </si>
  <si>
    <t>Обслуговування пожежних кранів</t>
  </si>
  <si>
    <t>Облаштування 2-го евакуаційного виходу та шляхів евакуації</t>
  </si>
  <si>
    <t>Демонтаж горючого оздоблення</t>
  </si>
  <si>
    <t>Протипожежна обробка горищ</t>
  </si>
  <si>
    <t>Повірка те перезарядка вогнегасників</t>
  </si>
  <si>
    <t>Чистка димовенталяційних каналів</t>
  </si>
  <si>
    <t>Повірка ваг</t>
  </si>
  <si>
    <t>Повірка сигналізатора газу</t>
  </si>
  <si>
    <t>Обслуговування тривожної кнопки</t>
  </si>
  <si>
    <t>Обслуговування сигналізації охорони</t>
  </si>
  <si>
    <t>Опір заземлення</t>
  </si>
  <si>
    <t>Технічне обслуговування вентиляційної системи</t>
  </si>
  <si>
    <t>Повірка, розпламбування, опломбування лічильників газу</t>
  </si>
  <si>
    <t>Повірка лічильників води</t>
  </si>
  <si>
    <t>Опломбування / розпломбування лічильників води</t>
  </si>
  <si>
    <t>Повірка лічильників тепла</t>
  </si>
  <si>
    <t>Технічне обслуговування та ремонт GSM передавачів</t>
  </si>
  <si>
    <t>Розпломбування, опломбування лічильників електроенергії  , повірка лічильників</t>
  </si>
  <si>
    <t>Послуги деритизації та дезинсекції</t>
  </si>
  <si>
    <t>Послуги з консультування та супровід програмного забезпечення</t>
  </si>
  <si>
    <t>Плата за телефон</t>
  </si>
  <si>
    <t>Плата за інтернет</t>
  </si>
  <si>
    <t>Технічне обслуговування фільтрів води</t>
  </si>
  <si>
    <t>Технічне обслуговування по ІТП</t>
  </si>
  <si>
    <t>Технічне обслуговування лічильників тепла с-ми опалювання. Гідравлічне випробовування на щільність ВБ с-ми</t>
  </si>
  <si>
    <t>Технічне обслуговування колекторів та геліообладнання</t>
  </si>
  <si>
    <t>Технічне обслуговування та ремонт обладнання хімводоочистка води</t>
  </si>
  <si>
    <t>Обслуговування системи відеоспостереження</t>
  </si>
  <si>
    <t>Технічне обслуговування рекуператорів</t>
  </si>
  <si>
    <t>Технічне обслуговування обладнання газових мереж</t>
  </si>
  <si>
    <t>Обслуговування системи БІОТАЛ</t>
  </si>
  <si>
    <t>Технічне обслуговування басейну</t>
  </si>
  <si>
    <t>Технічне обслуговування вантажного ліфта</t>
  </si>
  <si>
    <t>Утилізація ламп</t>
  </si>
  <si>
    <t>ТО комп'ютерної техніки, заправка картриджів</t>
  </si>
  <si>
    <t>Лабораторні дослідження води, їжі та ін.</t>
  </si>
  <si>
    <t>Медичний огляд</t>
  </si>
  <si>
    <t>Послуги загальної лікарської практики (бакобстеження)</t>
  </si>
  <si>
    <t>Оплата комунальних послуг та енергоносіїв</t>
  </si>
  <si>
    <t>Оплата теплопостачання</t>
  </si>
  <si>
    <t>Оплата водопостачання і водовідведення</t>
  </si>
  <si>
    <t>Оплата електроенергії</t>
  </si>
  <si>
    <t>Оплата природного газу</t>
  </si>
  <si>
    <t>Оплата інших енергоносіїв</t>
  </si>
  <si>
    <t xml:space="preserve">Окремі заходи по реалізації державних (регіональних) програм, не віднесені до заходів розвитку </t>
  </si>
  <si>
    <t>Капітальні видатки</t>
  </si>
  <si>
    <t>Придбання обладнання і предметів довгострокового користування</t>
  </si>
  <si>
    <t>Придбання обладнання довгострокового користування</t>
  </si>
  <si>
    <t xml:space="preserve">Капітальний ремонт інших об'єктів </t>
  </si>
  <si>
    <t>Капітальний ремонт інших об'єктів</t>
  </si>
  <si>
    <t xml:space="preserve">Начальник управління освіти Чернівецької міської ради                      </t>
  </si>
  <si>
    <t>Ірина ТКАЧУК</t>
  </si>
  <si>
    <t>Начальник відділу бухгалтерського обліку та звітності                                                     Н. В. Пукас</t>
  </si>
  <si>
    <t>Наталія ПУКАС</t>
  </si>
  <si>
    <r>
      <t>Розрахун</t>
    </r>
    <r>
      <rPr>
        <sz val="14"/>
        <color theme="1"/>
        <rFont val="Times New Roman"/>
        <family val="1"/>
        <charset val="204"/>
      </rPr>
      <t>ки</t>
    </r>
    <r>
      <rPr>
        <b/>
        <sz val="14"/>
        <color theme="1"/>
        <rFont val="Times New Roman"/>
        <family val="1"/>
        <charset val="204"/>
      </rPr>
      <t xml:space="preserve"> до бюджетного запиту  на 2026  рік</t>
    </r>
  </si>
  <si>
    <t>2026 рік</t>
  </si>
  <si>
    <t>Придбання протипожежних засобів ( вогнегасників, протигазів)</t>
  </si>
  <si>
    <t>Поточний ремонт приміщень підготовка до навчального року</t>
  </si>
  <si>
    <t>Поточний ремонт покрівлі вимощення кругом будівлі та даху</t>
  </si>
  <si>
    <t>Поточний ремонт санвузлів</t>
  </si>
  <si>
    <t>Поточний ремонт водопровідної і каналізаційної мережі</t>
  </si>
  <si>
    <t>Ремонт пожежного гідранту внутрішнього протипожежного водопостачання</t>
  </si>
  <si>
    <t>Послуги створення та впровадженнясистем автоматичної сигналізації та оповіщення про пожежу</t>
  </si>
  <si>
    <t>Технічне обслуговування електрокотлів</t>
  </si>
  <si>
    <t>Технічне обслуговування генераторів та інверторів</t>
  </si>
  <si>
    <t>Чищення та зрізка дерев</t>
  </si>
  <si>
    <t>10250 Гкал * тариф  2795,68  грн
Абонплата 15 635 220 грн на рік</t>
  </si>
  <si>
    <t xml:space="preserve">Водопостачання  72200  м3 * тариф 32,244   грн
Водовідведення  71295  м3 * тариф  14,904 грн 
Стічні води  24000  м3 * тариф 14,904  грн </t>
  </si>
  <si>
    <t>Електрична енергія  3596360  кВт  * тариф  8,50 грн 
Розподіл електричної енергії 3596360  кВт * тариф 2,87  грн 
Реактивна енергія  429 664  грн</t>
  </si>
  <si>
    <t xml:space="preserve"> 49630  м куб. * тариф 17,052597 грн
транспортування 78 780  грн </t>
  </si>
  <si>
    <t>ТОВ Укрторресурси-Буковина (2770,40 * тариф  203,04  грн)
Макс клін (3031,20  м3 * тариф 201,58  грн)
Викачка фекальних вод  ( 894,50  м3 * тариф 265 грн)</t>
  </si>
  <si>
    <t xml:space="preserve">Навчання з охорони праці та техніки безпеки- 79 особи* 1350 грн 
Навчання з пожежної безпеки  67 особи* 550 грн 
Навчання по газовому господарству   12 осіб * 450 грн 
Навчання з цивільного захисту 65 осіб * 1400 грн 
Навчання по електробезпеці  67 осіб* 600 грн                                                                           </t>
  </si>
  <si>
    <t>Економісти:  Світлана ЦУРКАН, Ірина КУХЛІ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</si>
</sst>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rgb="FF9900FF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2F2F2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1">
    <xf numFmtId="0" fontId="0" fillId="0" borderId="0" xfId="0"/>
    <xf numFmtId="0" fontId="2" fillId="2" borderId="0" xfId="1" applyFont="1" applyFill="1" applyAlignment="1">
      <alignment horizontal="center"/>
    </xf>
    <xf numFmtId="0" fontId="12" fillId="2" borderId="0" xfId="1" applyFill="1"/>
    <xf numFmtId="0" fontId="12" fillId="2" borderId="1" xfId="1" applyFill="1" applyBorder="1" applyAlignment="1">
      <alignment wrapText="1"/>
    </xf>
    <xf numFmtId="0" fontId="12" fillId="2" borderId="1" xfId="1" applyFill="1" applyBorder="1"/>
    <xf numFmtId="0" fontId="12" fillId="2" borderId="0" xfId="1" applyFill="1"/>
    <xf numFmtId="0" fontId="12" fillId="2" borderId="0" xfId="1" applyFill="1" applyBorder="1"/>
    <xf numFmtId="3" fontId="12" fillId="2" borderId="1" xfId="1" applyNumberFormat="1" applyFill="1" applyBorder="1"/>
    <xf numFmtId="3" fontId="12" fillId="2" borderId="0" xfId="1" applyNumberFormat="1" applyFill="1"/>
    <xf numFmtId="3" fontId="12" fillId="2" borderId="0" xfId="1" applyNumberFormat="1" applyFill="1" applyBorder="1"/>
    <xf numFmtId="0" fontId="2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/>
    <xf numFmtId="0" fontId="4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  <xf numFmtId="0" fontId="7" fillId="2" borderId="1" xfId="1" applyFont="1" applyFill="1" applyBorder="1"/>
    <xf numFmtId="0" fontId="4" fillId="3" borderId="1" xfId="1" applyFont="1" applyFill="1" applyBorder="1" applyAlignment="1">
      <alignment horizontal="center" vertical="top" wrapText="1"/>
    </xf>
    <xf numFmtId="3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top" wrapText="1"/>
    </xf>
    <xf numFmtId="0" fontId="7" fillId="4" borderId="1" xfId="1" applyFont="1" applyFill="1" applyBorder="1"/>
    <xf numFmtId="0" fontId="4" fillId="5" borderId="1" xfId="1" applyFont="1" applyFill="1" applyBorder="1" applyAlignment="1">
      <alignment horizontal="center" vertical="center" wrapText="1"/>
    </xf>
    <xf numFmtId="3" fontId="8" fillId="5" borderId="1" xfId="1" applyNumberFormat="1" applyFont="1" applyFill="1" applyBorder="1" applyAlignment="1">
      <alignment horizontal="center" vertical="center" wrapText="1"/>
    </xf>
    <xf numFmtId="164" fontId="8" fillId="5" borderId="1" xfId="1" applyNumberFormat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left" vertical="top" wrapText="1"/>
    </xf>
    <xf numFmtId="2" fontId="6" fillId="5" borderId="1" xfId="1" applyNumberFormat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vertical="center" wrapText="1"/>
    </xf>
    <xf numFmtId="3" fontId="8" fillId="5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vertical="center" wrapText="1"/>
    </xf>
    <xf numFmtId="3" fontId="4" fillId="5" borderId="1" xfId="1" applyNumberFormat="1" applyFont="1" applyFill="1" applyBorder="1" applyAlignment="1">
      <alignment horizontal="center" vertical="center" wrapText="1"/>
    </xf>
    <xf numFmtId="0" fontId="12" fillId="2" borderId="0" xfId="1" applyFill="1" applyAlignment="1">
      <alignment horizontal="center"/>
    </xf>
    <xf numFmtId="0" fontId="9" fillId="2" borderId="0" xfId="1" applyFont="1" applyFill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0" fillId="2" borderId="1" xfId="1" applyFont="1" applyFill="1" applyBorder="1"/>
    <xf numFmtId="3" fontId="12" fillId="2" borderId="1" xfId="1" applyNumberFormat="1" applyFill="1" applyBorder="1" applyAlignment="1">
      <alignment horizontal="center" vertical="center"/>
    </xf>
    <xf numFmtId="3" fontId="12" fillId="2" borderId="2" xfId="1" applyNumberFormat="1" applyFill="1" applyBorder="1" applyAlignment="1">
      <alignment horizontal="center" vertical="center"/>
    </xf>
    <xf numFmtId="3" fontId="9" fillId="2" borderId="1" xfId="1" applyNumberFormat="1" applyFont="1" applyFill="1" applyBorder="1" applyAlignment="1">
      <alignment horizontal="center" vertical="center"/>
    </xf>
    <xf numFmtId="3" fontId="9" fillId="2" borderId="0" xfId="1" applyNumberFormat="1" applyFont="1" applyFill="1" applyBorder="1" applyAlignment="1">
      <alignment horizontal="center" vertical="center"/>
    </xf>
    <xf numFmtId="4" fontId="20" fillId="7" borderId="1" xfId="1" applyNumberFormat="1" applyFont="1" applyFill="1" applyBorder="1" applyAlignment="1">
      <alignment vertical="center" wrapText="1"/>
    </xf>
    <xf numFmtId="4" fontId="20" fillId="7" borderId="0" xfId="1" applyNumberFormat="1" applyFont="1" applyFill="1" applyBorder="1" applyAlignment="1">
      <alignment vertical="center" wrapText="1"/>
    </xf>
    <xf numFmtId="0" fontId="12" fillId="2" borderId="2" xfId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/>
    <xf numFmtId="3" fontId="9" fillId="2" borderId="2" xfId="1" applyNumberFormat="1" applyFont="1" applyFill="1" applyBorder="1" applyAlignment="1">
      <alignment horizontal="center" vertical="center"/>
    </xf>
    <xf numFmtId="0" fontId="12" fillId="2" borderId="0" xfId="1" applyFill="1" applyAlignment="1">
      <alignment horizontal="center" vertical="center"/>
    </xf>
    <xf numFmtId="0" fontId="12" fillId="2" borderId="0" xfId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 wrapText="1"/>
    </xf>
    <xf numFmtId="0" fontId="13" fillId="2" borderId="0" xfId="1" applyFont="1" applyFill="1"/>
    <xf numFmtId="0" fontId="13" fillId="2" borderId="0" xfId="1" applyFont="1" applyFill="1" applyBorder="1"/>
    <xf numFmtId="3" fontId="4" fillId="5" borderId="1" xfId="1" applyNumberFormat="1" applyFont="1" applyFill="1" applyBorder="1" applyAlignment="1">
      <alignment horizontal="center" vertical="center"/>
    </xf>
    <xf numFmtId="0" fontId="14" fillId="2" borderId="1" xfId="1" applyFont="1" applyFill="1" applyBorder="1"/>
    <xf numFmtId="0" fontId="4" fillId="5" borderId="2" xfId="1" applyFont="1" applyFill="1" applyBorder="1" applyAlignment="1">
      <alignment horizontal="left" vertical="center" wrapText="1"/>
    </xf>
    <xf numFmtId="0" fontId="4" fillId="5" borderId="3" xfId="1" applyFont="1" applyFill="1" applyBorder="1" applyAlignment="1">
      <alignment horizontal="left" vertical="center" wrapText="1"/>
    </xf>
    <xf numFmtId="3" fontId="12" fillId="2" borderId="0" xfId="1" applyNumberFormat="1" applyFont="1" applyFill="1"/>
    <xf numFmtId="0" fontId="9" fillId="2" borderId="1" xfId="1" applyFont="1" applyFill="1" applyBorder="1"/>
    <xf numFmtId="0" fontId="15" fillId="5" borderId="1" xfId="1" applyFont="1" applyFill="1" applyBorder="1" applyAlignment="1">
      <alignment horizontal="left" vertical="center" wrapText="1"/>
    </xf>
    <xf numFmtId="3" fontId="9" fillId="2" borderId="1" xfId="1" applyNumberFormat="1" applyFont="1" applyFill="1" applyBorder="1"/>
    <xf numFmtId="0" fontId="9" fillId="2" borderId="0" xfId="1" applyFont="1" applyFill="1"/>
    <xf numFmtId="3" fontId="9" fillId="2" borderId="0" xfId="1" applyNumberFormat="1" applyFont="1" applyFill="1"/>
    <xf numFmtId="0" fontId="4" fillId="6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3" fontId="15" fillId="5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vertical="center" wrapText="1"/>
    </xf>
    <xf numFmtId="3" fontId="11" fillId="2" borderId="1" xfId="1" applyNumberFormat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6" fillId="0" borderId="0" xfId="1" applyFont="1"/>
    <xf numFmtId="0" fontId="4" fillId="5" borderId="1" xfId="1" applyFont="1" applyFill="1" applyBorder="1" applyAlignment="1">
      <alignment wrapText="1"/>
    </xf>
    <xf numFmtId="0" fontId="4" fillId="3" borderId="2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3" fontId="8" fillId="3" borderId="2" xfId="1" applyNumberFormat="1" applyFont="1" applyFill="1" applyBorder="1" applyAlignment="1">
      <alignment horizontal="center"/>
    </xf>
    <xf numFmtId="3" fontId="8" fillId="3" borderId="3" xfId="1" applyNumberFormat="1" applyFont="1" applyFill="1" applyBorder="1" applyAlignment="1">
      <alignment horizontal="center"/>
    </xf>
    <xf numFmtId="3" fontId="8" fillId="3" borderId="1" xfId="1" applyNumberFormat="1" applyFont="1" applyFill="1" applyBorder="1" applyAlignment="1">
      <alignment horizontal="center" vertical="center"/>
    </xf>
    <xf numFmtId="3" fontId="8" fillId="3" borderId="1" xfId="1" applyNumberFormat="1" applyFont="1" applyFill="1" applyBorder="1" applyAlignment="1">
      <alignment vertical="center"/>
    </xf>
    <xf numFmtId="3" fontId="8" fillId="2" borderId="0" xfId="1" applyNumberFormat="1" applyFont="1" applyFill="1"/>
    <xf numFmtId="3" fontId="4" fillId="2" borderId="0" xfId="1" applyNumberFormat="1" applyFont="1" applyFill="1" applyAlignment="1">
      <alignment horizontal="center"/>
    </xf>
    <xf numFmtId="3" fontId="8" fillId="2" borderId="0" xfId="1" applyNumberFormat="1" applyFont="1" applyFill="1" applyAlignment="1">
      <alignment horizontal="center"/>
    </xf>
    <xf numFmtId="0" fontId="17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/>
    <xf numFmtId="0" fontId="6" fillId="2" borderId="0" xfId="1" applyFont="1" applyFill="1"/>
    <xf numFmtId="0" fontId="18" fillId="2" borderId="0" xfId="1" applyFont="1" applyFill="1" applyAlignment="1">
      <alignment horizontal="center"/>
    </xf>
    <xf numFmtId="0" fontId="17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left" vertical="center"/>
    </xf>
    <xf numFmtId="0" fontId="17" fillId="2" borderId="0" xfId="1" applyFont="1" applyFill="1" applyAlignment="1">
      <alignment horizontal="left" vertical="center"/>
    </xf>
    <xf numFmtId="0" fontId="6" fillId="2" borderId="0" xfId="1" applyFont="1" applyFill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9" fillId="2" borderId="0" xfId="1" applyFont="1" applyFill="1"/>
    <xf numFmtId="3" fontId="4" fillId="2" borderId="0" xfId="1" applyNumberFormat="1" applyFont="1" applyFill="1" applyAlignment="1">
      <alignment horizontal="right"/>
    </xf>
    <xf numFmtId="3" fontId="4" fillId="2" borderId="0" xfId="1" applyNumberFormat="1" applyFont="1" applyFill="1"/>
    <xf numFmtId="3" fontId="17" fillId="2" borderId="0" xfId="1" applyNumberFormat="1" applyFont="1" applyFill="1" applyAlignment="1">
      <alignment horizontal="left" vertical="center"/>
    </xf>
    <xf numFmtId="0" fontId="6" fillId="2" borderId="0" xfId="1" applyFont="1" applyFill="1" applyAlignment="1">
      <alignment horizontal="center"/>
    </xf>
    <xf numFmtId="0" fontId="4" fillId="2" borderId="0" xfId="1" applyFont="1" applyFill="1"/>
    <xf numFmtId="0" fontId="1" fillId="2" borderId="0" xfId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52-1\&#1076;&#1086;&#1082;&#1091;&#1084;&#1077;&#1085;&#1090;&#1080;_&#1077;&#1082;&#1086;_&#1086;&#1073;&#1097;&#1080;&#1077;\&#1044;%20%20&#1053;%20%20&#1047;\2026\&#1041;&#1102;&#1076;&#1078;&#1077;&#1090;&#1085;&#1080;&#1081;%20&#1079;&#1072;&#1087;&#1080;&#1090;\&#1041;&#1102;&#1076;&#1078;&#1077;&#1090;&#1085;&#1080;&#1081;%20&#1079;&#1072;&#1072;&#1087;&#1080;&#1090;%20&#1085;&#1072;%202026%20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11010 БЗ"/>
      <sheetName val="2210"/>
      <sheetName val="2220"/>
      <sheetName val="2240"/>
      <sheetName val="2282"/>
      <sheetName val="3110"/>
      <sheetName val="3132"/>
      <sheetName val="укриття"/>
    </sheetNames>
    <sheetDataSet>
      <sheetData sheetId="0"/>
      <sheetData sheetId="1">
        <row r="54">
          <cell r="C54">
            <v>0</v>
          </cell>
          <cell r="E54">
            <v>0</v>
          </cell>
          <cell r="G54">
            <v>0</v>
          </cell>
          <cell r="I54">
            <v>243580</v>
          </cell>
          <cell r="J54">
            <v>144000</v>
          </cell>
          <cell r="L54">
            <v>550680</v>
          </cell>
          <cell r="N54">
            <v>541100</v>
          </cell>
          <cell r="Q54">
            <v>61150</v>
          </cell>
          <cell r="S54">
            <v>430000</v>
          </cell>
          <cell r="U54">
            <v>47920</v>
          </cell>
          <cell r="W54">
            <v>338550</v>
          </cell>
          <cell r="Y54">
            <v>171930</v>
          </cell>
          <cell r="AB54">
            <v>213200</v>
          </cell>
          <cell r="AD54">
            <v>337190</v>
          </cell>
          <cell r="AF54">
            <v>611000</v>
          </cell>
          <cell r="AH54">
            <v>0</v>
          </cell>
          <cell r="AJ54">
            <v>492800</v>
          </cell>
          <cell r="AM54">
            <v>161800</v>
          </cell>
          <cell r="AO54">
            <v>548000</v>
          </cell>
          <cell r="AQ54">
            <v>78900</v>
          </cell>
          <cell r="AS54">
            <v>0</v>
          </cell>
          <cell r="AU54">
            <v>18000</v>
          </cell>
          <cell r="AX54">
            <v>0</v>
          </cell>
          <cell r="AZ54">
            <v>119000</v>
          </cell>
        </row>
      </sheetData>
      <sheetData sheetId="2">
        <row r="55">
          <cell r="C55">
            <v>2040</v>
          </cell>
          <cell r="E55">
            <v>70200</v>
          </cell>
          <cell r="F55">
            <v>124980</v>
          </cell>
          <cell r="G55">
            <v>14600</v>
          </cell>
          <cell r="I55">
            <v>217680</v>
          </cell>
        </row>
      </sheetData>
      <sheetData sheetId="3">
        <row r="53">
          <cell r="B53">
            <v>867400</v>
          </cell>
          <cell r="C53">
            <v>154000</v>
          </cell>
          <cell r="D53">
            <v>103450</v>
          </cell>
          <cell r="E53">
            <v>119000</v>
          </cell>
          <cell r="F53">
            <v>91313</v>
          </cell>
          <cell r="G53">
            <v>300000</v>
          </cell>
          <cell r="H53">
            <v>1393550</v>
          </cell>
          <cell r="I53">
            <v>341000</v>
          </cell>
          <cell r="J53">
            <v>3698188</v>
          </cell>
          <cell r="K53">
            <v>180100</v>
          </cell>
          <cell r="L53">
            <v>3600</v>
          </cell>
          <cell r="N53">
            <v>27000</v>
          </cell>
          <cell r="O53">
            <v>88480</v>
          </cell>
          <cell r="P53">
            <v>73260</v>
          </cell>
          <cell r="Q53">
            <v>211000</v>
          </cell>
          <cell r="R53">
            <v>5846000</v>
          </cell>
          <cell r="S53">
            <v>3200005</v>
          </cell>
          <cell r="T53">
            <v>0</v>
          </cell>
          <cell r="U53">
            <v>1433779</v>
          </cell>
          <cell r="V53">
            <v>0</v>
          </cell>
          <cell r="W53">
            <v>576995</v>
          </cell>
          <cell r="X53">
            <v>947909</v>
          </cell>
          <cell r="Y53">
            <v>508500</v>
          </cell>
          <cell r="AA53">
            <v>22000</v>
          </cell>
          <cell r="AB53">
            <v>79000</v>
          </cell>
          <cell r="AC53">
            <v>37400</v>
          </cell>
          <cell r="AD53">
            <v>41600</v>
          </cell>
          <cell r="AE53">
            <v>197500</v>
          </cell>
          <cell r="AF53">
            <v>86000</v>
          </cell>
          <cell r="AG53">
            <v>296300</v>
          </cell>
          <cell r="AH53">
            <v>2054800</v>
          </cell>
          <cell r="AI53">
            <v>252696</v>
          </cell>
          <cell r="AJ53">
            <v>399800</v>
          </cell>
          <cell r="AK53">
            <v>126000</v>
          </cell>
          <cell r="AM53">
            <v>290000</v>
          </cell>
          <cell r="AN53">
            <v>1009000</v>
          </cell>
          <cell r="AO53">
            <v>95000</v>
          </cell>
          <cell r="AP53">
            <v>44000</v>
          </cell>
          <cell r="AQ53">
            <v>329400</v>
          </cell>
          <cell r="AR53">
            <v>86000</v>
          </cell>
          <cell r="AS53">
            <v>76000</v>
          </cell>
          <cell r="AT53">
            <v>160000</v>
          </cell>
          <cell r="AU53">
            <v>5000</v>
          </cell>
          <cell r="AV53">
            <v>74400</v>
          </cell>
          <cell r="AX53">
            <v>463250</v>
          </cell>
          <cell r="AY53">
            <v>50000</v>
          </cell>
          <cell r="AZ53">
            <v>17000</v>
          </cell>
          <cell r="BA53">
            <v>202600</v>
          </cell>
          <cell r="BB53">
            <v>605200</v>
          </cell>
          <cell r="BD53">
            <v>0</v>
          </cell>
          <cell r="BF53">
            <v>888000</v>
          </cell>
          <cell r="BG53">
            <v>266425</v>
          </cell>
        </row>
      </sheetData>
      <sheetData sheetId="4"/>
      <sheetData sheetId="5">
        <row r="54">
          <cell r="R54">
            <v>769800</v>
          </cell>
        </row>
      </sheetData>
      <sheetData sheetId="6">
        <row r="53">
          <cell r="I53">
            <v>3523500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4"/>
  <sheetViews>
    <sheetView tabSelected="1" topLeftCell="A65" workbookViewId="0">
      <selection activeCell="I1" sqref="I1:T1048576"/>
    </sheetView>
  </sheetViews>
  <sheetFormatPr defaultColWidth="14.42578125" defaultRowHeight="15" x14ac:dyDescent="0.25"/>
  <cols>
    <col min="1" max="1" width="6.28515625" style="5" customWidth="1"/>
    <col min="2" max="2" width="24.85546875" style="5" customWidth="1"/>
    <col min="3" max="3" width="13.28515625" style="5" customWidth="1"/>
    <col min="4" max="4" width="14.5703125" style="5" customWidth="1"/>
    <col min="5" max="5" width="13.140625" style="5" customWidth="1"/>
    <col min="6" max="6" width="70.140625" style="100" customWidth="1"/>
    <col min="7" max="7" width="12.85546875" style="99" customWidth="1"/>
    <col min="8" max="8" width="5.140625" style="5" customWidth="1"/>
    <col min="9" max="9" width="18.85546875" style="5" customWidth="1"/>
    <col min="10" max="10" width="50.42578125" style="5" customWidth="1"/>
    <col min="11" max="11" width="22.85546875" style="5" customWidth="1"/>
    <col min="12" max="12" width="18.5703125" style="5" customWidth="1"/>
    <col min="13" max="13" width="18.7109375" style="5" customWidth="1"/>
    <col min="14" max="14" width="18.7109375" style="6" customWidth="1"/>
    <col min="15" max="15" width="14.42578125" style="5"/>
    <col min="16" max="24" width="14.42578125" style="6"/>
    <col min="25" max="16384" width="14.42578125" style="5"/>
  </cols>
  <sheetData>
    <row r="1" spans="1:22" ht="18" customHeight="1" x14ac:dyDescent="0.3">
      <c r="A1" s="1" t="s">
        <v>92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</row>
    <row r="2" spans="1:22" ht="42.75" customHeight="1" x14ac:dyDescent="0.3">
      <c r="A2" s="1" t="s">
        <v>0</v>
      </c>
      <c r="B2" s="2"/>
      <c r="C2" s="2"/>
      <c r="D2" s="2"/>
      <c r="E2" s="2"/>
      <c r="F2" s="2"/>
      <c r="G2" s="2"/>
      <c r="H2" s="2"/>
      <c r="I2" s="3"/>
      <c r="J2" s="7"/>
      <c r="K2" s="7"/>
      <c r="L2" s="7"/>
      <c r="M2" s="8"/>
      <c r="N2" s="9"/>
      <c r="O2" s="8"/>
    </row>
    <row r="3" spans="1:22" ht="24" customHeight="1" x14ac:dyDescent="0.3">
      <c r="A3" s="10"/>
      <c r="B3" s="10"/>
      <c r="C3" s="10"/>
      <c r="D3" s="10"/>
      <c r="E3" s="10"/>
      <c r="F3" s="11"/>
      <c r="G3" s="11"/>
      <c r="H3" s="10"/>
    </row>
    <row r="4" spans="1:22" ht="15.75" customHeight="1" x14ac:dyDescent="0.25">
      <c r="A4" s="12" t="s">
        <v>1</v>
      </c>
      <c r="B4" s="12" t="s">
        <v>2</v>
      </c>
      <c r="C4" s="13" t="s">
        <v>93</v>
      </c>
      <c r="D4" s="14"/>
      <c r="E4" s="12" t="s">
        <v>3</v>
      </c>
      <c r="F4" s="12" t="s">
        <v>4</v>
      </c>
      <c r="G4" s="14"/>
      <c r="H4" s="14"/>
    </row>
    <row r="5" spans="1:22" ht="30" customHeight="1" x14ac:dyDescent="0.25">
      <c r="A5" s="14"/>
      <c r="B5" s="14"/>
      <c r="C5" s="15" t="s">
        <v>5</v>
      </c>
      <c r="D5" s="15" t="s">
        <v>6</v>
      </c>
      <c r="E5" s="14"/>
      <c r="F5" s="14"/>
      <c r="G5" s="14"/>
      <c r="H5" s="14"/>
    </row>
    <row r="6" spans="1:22" ht="15.75" customHeight="1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7">
        <v>6</v>
      </c>
      <c r="G6" s="18"/>
      <c r="H6" s="18"/>
    </row>
    <row r="7" spans="1:22" ht="41.25" customHeight="1" x14ac:dyDescent="0.25">
      <c r="A7" s="19">
        <v>2100</v>
      </c>
      <c r="B7" s="19" t="s">
        <v>7</v>
      </c>
      <c r="C7" s="20">
        <f>C8+C9</f>
        <v>677746000</v>
      </c>
      <c r="D7" s="20"/>
      <c r="E7" s="20">
        <f>C7+D7</f>
        <v>677746000</v>
      </c>
      <c r="F7" s="21"/>
      <c r="G7" s="22"/>
      <c r="H7" s="22"/>
    </row>
    <row r="8" spans="1:22" ht="27" customHeight="1" x14ac:dyDescent="0.25">
      <c r="A8" s="23">
        <v>2111</v>
      </c>
      <c r="B8" s="23" t="s">
        <v>8</v>
      </c>
      <c r="C8" s="24">
        <v>555529500</v>
      </c>
      <c r="D8" s="25"/>
      <c r="E8" s="24">
        <f>C8</f>
        <v>555529500</v>
      </c>
      <c r="F8" s="26" t="s">
        <v>9</v>
      </c>
      <c r="G8" s="18"/>
      <c r="H8" s="18"/>
    </row>
    <row r="9" spans="1:22" ht="30" customHeight="1" x14ac:dyDescent="0.25">
      <c r="A9" s="23">
        <v>2120</v>
      </c>
      <c r="B9" s="23" t="s">
        <v>10</v>
      </c>
      <c r="C9" s="24">
        <v>122216500</v>
      </c>
      <c r="D9" s="24"/>
      <c r="E9" s="24">
        <f>C9</f>
        <v>122216500</v>
      </c>
      <c r="F9" s="27"/>
      <c r="G9" s="18"/>
      <c r="H9" s="18"/>
    </row>
    <row r="10" spans="1:22" ht="28.5" customHeight="1" x14ac:dyDescent="0.25">
      <c r="A10" s="28">
        <v>2200</v>
      </c>
      <c r="B10" s="28" t="s">
        <v>11</v>
      </c>
      <c r="C10" s="20">
        <f>C20+C23+C80+C86+C26+C11</f>
        <v>169414200</v>
      </c>
      <c r="D10" s="20">
        <f>D20+D23+D80+D86+D26+D11</f>
        <v>40422200</v>
      </c>
      <c r="E10" s="20">
        <f>E20+E23+E80+E86+E26+E11</f>
        <v>209836400</v>
      </c>
      <c r="F10" s="29"/>
      <c r="G10" s="29"/>
      <c r="H10" s="29"/>
    </row>
    <row r="11" spans="1:22" ht="15.75" customHeight="1" x14ac:dyDescent="0.25">
      <c r="A11" s="30">
        <v>2210</v>
      </c>
      <c r="B11" s="30" t="s">
        <v>12</v>
      </c>
      <c r="C11" s="31">
        <f>SUM(G11:G19)</f>
        <v>5108800</v>
      </c>
      <c r="D11" s="31"/>
      <c r="E11" s="31">
        <f>C11</f>
        <v>5108800</v>
      </c>
      <c r="F11" s="32" t="s">
        <v>94</v>
      </c>
      <c r="G11" s="33">
        <f>'[1]2210'!C54+'[1]2210'!E54+'[1]2210'!G54</f>
        <v>0</v>
      </c>
      <c r="H11" s="32" t="s">
        <v>13</v>
      </c>
    </row>
    <row r="12" spans="1:22" ht="17.25" customHeight="1" x14ac:dyDescent="0.25">
      <c r="A12" s="30"/>
      <c r="B12" s="30"/>
      <c r="C12" s="31"/>
      <c r="D12" s="31"/>
      <c r="E12" s="31"/>
      <c r="F12" s="32" t="s">
        <v>14</v>
      </c>
      <c r="G12" s="33">
        <f>'[1]2210'!I54+'[1]2210'!J54</f>
        <v>387580</v>
      </c>
      <c r="H12" s="32" t="s">
        <v>13</v>
      </c>
    </row>
    <row r="13" spans="1:22" ht="17.25" customHeight="1" x14ac:dyDescent="0.25">
      <c r="A13" s="30"/>
      <c r="B13" s="30"/>
      <c r="C13" s="31"/>
      <c r="D13" s="31"/>
      <c r="E13" s="31"/>
      <c r="F13" s="32" t="s">
        <v>15</v>
      </c>
      <c r="G13" s="33">
        <f>'[1]2210'!L54+'[1]2210'!N54+'[1]2210'!Q54+'[1]2210'!S54+'[1]2210'!U54+'[1]2210'!W54+'[1]2210'!Y54+'[1]2210'!AB54+'[1]2210'!AD54</f>
        <v>2691720</v>
      </c>
      <c r="H13" s="32" t="s">
        <v>13</v>
      </c>
      <c r="O13" s="34"/>
    </row>
    <row r="14" spans="1:22" ht="13.5" customHeight="1" x14ac:dyDescent="0.25">
      <c r="A14" s="30"/>
      <c r="B14" s="30"/>
      <c r="C14" s="31"/>
      <c r="D14" s="31"/>
      <c r="E14" s="31"/>
      <c r="F14" s="32" t="s">
        <v>16</v>
      </c>
      <c r="G14" s="33">
        <f>'[1]2210'!AF54+'[1]2210'!AH54</f>
        <v>611000</v>
      </c>
      <c r="H14" s="32" t="s">
        <v>13</v>
      </c>
      <c r="K14" s="35"/>
      <c r="L14" s="35"/>
      <c r="M14" s="35"/>
      <c r="N14" s="36"/>
    </row>
    <row r="15" spans="1:22" ht="15.75" customHeight="1" x14ac:dyDescent="0.25">
      <c r="A15" s="30"/>
      <c r="B15" s="30"/>
      <c r="C15" s="31"/>
      <c r="D15" s="31"/>
      <c r="E15" s="31"/>
      <c r="F15" s="32" t="s">
        <v>17</v>
      </c>
      <c r="G15" s="33">
        <f>'[1]2210'!AJ54+'[1]2210'!AM54+'[1]2210'!AO54+'[1]2210'!AQ54+'[1]2210'!AS54</f>
        <v>1281500</v>
      </c>
      <c r="H15" s="32" t="s">
        <v>13</v>
      </c>
      <c r="J15" s="37"/>
      <c r="K15" s="38"/>
      <c r="L15" s="39"/>
      <c r="M15" s="40"/>
      <c r="N15" s="41"/>
      <c r="O15" s="42"/>
      <c r="P15" s="43"/>
      <c r="Q15" s="43"/>
      <c r="R15" s="43"/>
      <c r="S15" s="43"/>
      <c r="T15" s="43"/>
      <c r="U15" s="43"/>
      <c r="V15" s="43"/>
    </row>
    <row r="16" spans="1:22" ht="15.75" customHeight="1" x14ac:dyDescent="0.25">
      <c r="A16" s="30"/>
      <c r="B16" s="30"/>
      <c r="C16" s="31"/>
      <c r="D16" s="31"/>
      <c r="E16" s="31"/>
      <c r="F16" s="32" t="s">
        <v>18</v>
      </c>
      <c r="G16" s="33">
        <f>'[1]2210'!AU54</f>
        <v>18000</v>
      </c>
      <c r="H16" s="32" t="s">
        <v>13</v>
      </c>
      <c r="J16" s="37"/>
      <c r="K16" s="38"/>
      <c r="L16" s="44"/>
      <c r="M16" s="40"/>
      <c r="N16" s="41"/>
      <c r="O16" s="42"/>
      <c r="P16" s="43"/>
      <c r="Q16" s="43"/>
      <c r="R16" s="43"/>
      <c r="S16" s="43"/>
      <c r="T16" s="43"/>
      <c r="U16" s="43"/>
      <c r="V16" s="43"/>
    </row>
    <row r="17" spans="1:22" ht="15.75" customHeight="1" x14ac:dyDescent="0.25">
      <c r="A17" s="30"/>
      <c r="B17" s="30"/>
      <c r="C17" s="31"/>
      <c r="D17" s="31"/>
      <c r="E17" s="31"/>
      <c r="F17" s="45" t="s">
        <v>19</v>
      </c>
      <c r="G17" s="33">
        <f>'[1]2210'!AX54</f>
        <v>0</v>
      </c>
      <c r="H17" s="32" t="s">
        <v>13</v>
      </c>
      <c r="J17" s="37"/>
      <c r="K17" s="38"/>
      <c r="L17" s="39"/>
      <c r="M17" s="40"/>
      <c r="N17" s="41"/>
      <c r="O17" s="42"/>
      <c r="P17" s="43"/>
      <c r="Q17" s="43"/>
      <c r="R17" s="43"/>
      <c r="S17" s="43"/>
      <c r="T17" s="43"/>
      <c r="U17" s="43"/>
      <c r="V17" s="43"/>
    </row>
    <row r="18" spans="1:22" ht="15.75" customHeight="1" x14ac:dyDescent="0.25">
      <c r="A18" s="30"/>
      <c r="B18" s="30"/>
      <c r="C18" s="31"/>
      <c r="D18" s="31"/>
      <c r="E18" s="31"/>
      <c r="F18" s="45" t="s">
        <v>21</v>
      </c>
      <c r="G18" s="33">
        <f>'[1]2210'!AZ54</f>
        <v>119000</v>
      </c>
      <c r="H18" s="32" t="s">
        <v>13</v>
      </c>
      <c r="J18" s="46"/>
      <c r="K18" s="40"/>
      <c r="L18" s="47"/>
      <c r="M18" s="40"/>
      <c r="N18" s="41"/>
    </row>
    <row r="19" spans="1:22" ht="15.75" hidden="1" customHeight="1" x14ac:dyDescent="0.25">
      <c r="A19" s="30"/>
      <c r="B19" s="30"/>
      <c r="C19" s="31"/>
      <c r="D19" s="31"/>
      <c r="E19" s="31"/>
      <c r="F19" s="45"/>
      <c r="G19" s="33"/>
      <c r="H19" s="32" t="s">
        <v>13</v>
      </c>
      <c r="K19" s="48"/>
      <c r="L19" s="48"/>
      <c r="M19" s="48"/>
      <c r="N19" s="49"/>
    </row>
    <row r="20" spans="1:22" ht="21" customHeight="1" x14ac:dyDescent="0.25">
      <c r="A20" s="30">
        <v>2220</v>
      </c>
      <c r="B20" s="30" t="s">
        <v>22</v>
      </c>
      <c r="C20" s="31">
        <f>SUM(G20:G22)</f>
        <v>429500</v>
      </c>
      <c r="D20" s="31"/>
      <c r="E20" s="31">
        <f>C20</f>
        <v>429500</v>
      </c>
      <c r="F20" s="50" t="s">
        <v>23</v>
      </c>
      <c r="G20" s="33">
        <f>'[1]2220'!F55+'[1]2220'!G55</f>
        <v>139580</v>
      </c>
      <c r="H20" s="32" t="s">
        <v>13</v>
      </c>
      <c r="M20" s="8"/>
      <c r="N20" s="9"/>
    </row>
    <row r="21" spans="1:22" ht="16.5" customHeight="1" x14ac:dyDescent="0.25">
      <c r="A21" s="30"/>
      <c r="B21" s="30"/>
      <c r="C21" s="31"/>
      <c r="D21" s="31"/>
      <c r="E21" s="31"/>
      <c r="F21" s="32" t="s">
        <v>24</v>
      </c>
      <c r="G21" s="33">
        <f>'[1]2220'!C55</f>
        <v>2040</v>
      </c>
      <c r="H21" s="32" t="s">
        <v>13</v>
      </c>
      <c r="M21" s="51"/>
      <c r="N21" s="52"/>
    </row>
    <row r="22" spans="1:22" ht="30" customHeight="1" x14ac:dyDescent="0.25">
      <c r="A22" s="30"/>
      <c r="B22" s="30"/>
      <c r="C22" s="31"/>
      <c r="D22" s="31"/>
      <c r="E22" s="31"/>
      <c r="F22" s="32" t="s">
        <v>25</v>
      </c>
      <c r="G22" s="33">
        <f>'[1]2220'!E55+'[1]2220'!I55</f>
        <v>287880</v>
      </c>
      <c r="H22" s="32" t="s">
        <v>13</v>
      </c>
    </row>
    <row r="23" spans="1:22" ht="16.5" customHeight="1" x14ac:dyDescent="0.25">
      <c r="A23" s="30">
        <v>2230</v>
      </c>
      <c r="B23" s="30" t="s">
        <v>26</v>
      </c>
      <c r="C23" s="31">
        <f>G23</f>
        <v>43491800</v>
      </c>
      <c r="D23" s="31">
        <f>G24+G25</f>
        <v>40422200</v>
      </c>
      <c r="E23" s="31">
        <f>C23+D23</f>
        <v>83914000</v>
      </c>
      <c r="F23" s="32" t="s">
        <v>27</v>
      </c>
      <c r="G23" s="53">
        <f>43491840-40</f>
        <v>43491800</v>
      </c>
      <c r="H23" s="32" t="s">
        <v>13</v>
      </c>
    </row>
    <row r="24" spans="1:22" ht="21.75" customHeight="1" x14ac:dyDescent="0.25">
      <c r="A24" s="18"/>
      <c r="B24" s="18"/>
      <c r="C24" s="54"/>
      <c r="D24" s="54"/>
      <c r="E24" s="54"/>
      <c r="F24" s="32" t="s">
        <v>28</v>
      </c>
      <c r="G24" s="33">
        <f>36386560+40</f>
        <v>36386600</v>
      </c>
      <c r="H24" s="32" t="s">
        <v>13</v>
      </c>
      <c r="J24" s="46"/>
      <c r="K24" s="7"/>
      <c r="L24" s="8"/>
    </row>
    <row r="25" spans="1:22" ht="17.25" customHeight="1" x14ac:dyDescent="0.25">
      <c r="A25" s="18"/>
      <c r="B25" s="18"/>
      <c r="C25" s="54"/>
      <c r="D25" s="54"/>
      <c r="E25" s="54"/>
      <c r="F25" s="32" t="s">
        <v>29</v>
      </c>
      <c r="G25" s="33">
        <v>4035600</v>
      </c>
      <c r="H25" s="32" t="s">
        <v>13</v>
      </c>
      <c r="J25" s="4"/>
      <c r="K25" s="4"/>
    </row>
    <row r="26" spans="1:22" ht="18" customHeight="1" x14ac:dyDescent="0.25">
      <c r="A26" s="30">
        <v>2240</v>
      </c>
      <c r="B26" s="30" t="s">
        <v>30</v>
      </c>
      <c r="C26" s="31">
        <f>SUM(G26:G79)</f>
        <v>28418900</v>
      </c>
      <c r="D26" s="31"/>
      <c r="E26" s="31">
        <f>C26+D26</f>
        <v>28418900</v>
      </c>
      <c r="F26" s="55" t="s">
        <v>31</v>
      </c>
      <c r="G26" s="56"/>
      <c r="H26" s="32" t="s">
        <v>13</v>
      </c>
      <c r="I26" s="57"/>
      <c r="J26" s="58"/>
      <c r="K26" s="4"/>
    </row>
    <row r="27" spans="1:22" ht="18" customHeight="1" x14ac:dyDescent="0.25">
      <c r="A27" s="30"/>
      <c r="B27" s="30"/>
      <c r="C27" s="31"/>
      <c r="D27" s="31"/>
      <c r="E27" s="31"/>
      <c r="F27" s="59" t="s">
        <v>95</v>
      </c>
      <c r="G27" s="53">
        <f>'[1]2240'!R53</f>
        <v>5846000</v>
      </c>
      <c r="H27" s="32" t="s">
        <v>13</v>
      </c>
      <c r="I27" s="8"/>
      <c r="J27" s="46"/>
      <c r="K27" s="7"/>
    </row>
    <row r="28" spans="1:22" ht="18" customHeight="1" x14ac:dyDescent="0.25">
      <c r="A28" s="30"/>
      <c r="B28" s="30"/>
      <c r="C28" s="31"/>
      <c r="D28" s="31"/>
      <c r="E28" s="31"/>
      <c r="F28" s="59" t="s">
        <v>32</v>
      </c>
      <c r="G28" s="53">
        <f>'[1]2240'!S53</f>
        <v>3200005</v>
      </c>
      <c r="H28" s="32" t="s">
        <v>13</v>
      </c>
      <c r="I28" s="8"/>
      <c r="J28" s="46"/>
      <c r="K28" s="7"/>
    </row>
    <row r="29" spans="1:22" ht="18" customHeight="1" x14ac:dyDescent="0.25">
      <c r="A29" s="30"/>
      <c r="B29" s="30"/>
      <c r="C29" s="31"/>
      <c r="D29" s="31"/>
      <c r="E29" s="31"/>
      <c r="F29" s="59" t="s">
        <v>33</v>
      </c>
      <c r="G29" s="53">
        <f>'[1]2240'!T53</f>
        <v>0</v>
      </c>
      <c r="H29" s="32" t="s">
        <v>13</v>
      </c>
      <c r="I29" s="8"/>
      <c r="J29" s="46"/>
      <c r="K29" s="7"/>
    </row>
    <row r="30" spans="1:22" ht="18" customHeight="1" x14ac:dyDescent="0.25">
      <c r="A30" s="30"/>
      <c r="B30" s="30"/>
      <c r="C30" s="31"/>
      <c r="D30" s="31"/>
      <c r="E30" s="31"/>
      <c r="F30" s="59" t="s">
        <v>96</v>
      </c>
      <c r="G30" s="53">
        <f>'[1]2240'!W53</f>
        <v>576995</v>
      </c>
      <c r="H30" s="32" t="s">
        <v>13</v>
      </c>
      <c r="I30" s="8"/>
      <c r="J30" s="46"/>
      <c r="K30" s="7"/>
    </row>
    <row r="31" spans="1:22" ht="18" customHeight="1" x14ac:dyDescent="0.25">
      <c r="A31" s="30"/>
      <c r="B31" s="30"/>
      <c r="C31" s="31"/>
      <c r="D31" s="31"/>
      <c r="E31" s="31"/>
      <c r="F31" s="59" t="s">
        <v>34</v>
      </c>
      <c r="G31" s="53">
        <f>'[1]2240'!X53</f>
        <v>947909</v>
      </c>
      <c r="H31" s="32" t="s">
        <v>13</v>
      </c>
      <c r="I31" s="8"/>
      <c r="J31" s="58"/>
      <c r="K31" s="60"/>
      <c r="L31" s="8"/>
    </row>
    <row r="32" spans="1:22" ht="18" customHeight="1" x14ac:dyDescent="0.25">
      <c r="A32" s="30"/>
      <c r="B32" s="30"/>
      <c r="C32" s="31"/>
      <c r="D32" s="31"/>
      <c r="E32" s="31"/>
      <c r="F32" s="59" t="s">
        <v>97</v>
      </c>
      <c r="G32" s="53">
        <f>'[1]2240'!U53</f>
        <v>1433779</v>
      </c>
      <c r="H32" s="32" t="s">
        <v>13</v>
      </c>
      <c r="I32" s="8"/>
      <c r="J32" s="61"/>
      <c r="K32" s="62"/>
      <c r="L32" s="8"/>
    </row>
    <row r="33" spans="1:12" ht="18" customHeight="1" x14ac:dyDescent="0.25">
      <c r="A33" s="30"/>
      <c r="B33" s="30"/>
      <c r="C33" s="31"/>
      <c r="D33" s="31"/>
      <c r="E33" s="31"/>
      <c r="F33" s="59" t="s">
        <v>98</v>
      </c>
      <c r="G33" s="53">
        <f>'[1]2240'!V53</f>
        <v>0</v>
      </c>
      <c r="H33" s="32" t="s">
        <v>13</v>
      </c>
      <c r="I33" s="8"/>
      <c r="J33" s="61"/>
      <c r="K33" s="62"/>
      <c r="L33" s="8"/>
    </row>
    <row r="34" spans="1:12" ht="18" customHeight="1" x14ac:dyDescent="0.25">
      <c r="A34" s="30"/>
      <c r="B34" s="30"/>
      <c r="C34" s="31"/>
      <c r="D34" s="31"/>
      <c r="E34" s="31"/>
      <c r="F34" s="59" t="s">
        <v>35</v>
      </c>
      <c r="G34" s="53">
        <f>'[1]2240'!J53</f>
        <v>3698188</v>
      </c>
      <c r="H34" s="32" t="s">
        <v>13</v>
      </c>
      <c r="I34" s="8"/>
    </row>
    <row r="35" spans="1:12" ht="16.5" customHeight="1" x14ac:dyDescent="0.25">
      <c r="A35" s="30"/>
      <c r="B35" s="30"/>
      <c r="C35" s="31"/>
      <c r="D35" s="31"/>
      <c r="E35" s="31"/>
      <c r="F35" s="59" t="s">
        <v>36</v>
      </c>
      <c r="G35" s="53"/>
      <c r="H35" s="32" t="s">
        <v>13</v>
      </c>
      <c r="I35" s="8"/>
    </row>
    <row r="36" spans="1:12" ht="18" customHeight="1" x14ac:dyDescent="0.25">
      <c r="A36" s="30"/>
      <c r="B36" s="30"/>
      <c r="C36" s="31"/>
      <c r="D36" s="31"/>
      <c r="E36" s="31"/>
      <c r="F36" s="63" t="s">
        <v>37</v>
      </c>
      <c r="G36" s="53">
        <f>'[1]2240'!B53</f>
        <v>867400</v>
      </c>
      <c r="H36" s="32" t="s">
        <v>13</v>
      </c>
    </row>
    <row r="37" spans="1:12" ht="18" customHeight="1" x14ac:dyDescent="0.25">
      <c r="A37" s="30"/>
      <c r="B37" s="30"/>
      <c r="C37" s="31"/>
      <c r="D37" s="31"/>
      <c r="E37" s="31"/>
      <c r="F37" s="63" t="s">
        <v>38</v>
      </c>
      <c r="G37" s="53">
        <f>'[1]2240'!C53</f>
        <v>154000</v>
      </c>
      <c r="H37" s="64" t="s">
        <v>13</v>
      </c>
    </row>
    <row r="38" spans="1:12" ht="18" customHeight="1" x14ac:dyDescent="0.25">
      <c r="A38" s="30"/>
      <c r="B38" s="30"/>
      <c r="C38" s="31"/>
      <c r="D38" s="31"/>
      <c r="E38" s="31"/>
      <c r="F38" s="64" t="s">
        <v>99</v>
      </c>
      <c r="G38" s="65">
        <f>'[1]2240'!D53</f>
        <v>103450</v>
      </c>
      <c r="H38" s="64" t="s">
        <v>13</v>
      </c>
    </row>
    <row r="39" spans="1:12" ht="18" customHeight="1" x14ac:dyDescent="0.25">
      <c r="A39" s="30"/>
      <c r="B39" s="30"/>
      <c r="C39" s="31"/>
      <c r="D39" s="31"/>
      <c r="E39" s="31"/>
      <c r="F39" s="64" t="s">
        <v>39</v>
      </c>
      <c r="G39" s="65">
        <f>'[1]2240'!E53</f>
        <v>119000</v>
      </c>
      <c r="H39" s="64" t="s">
        <v>13</v>
      </c>
      <c r="I39" s="8"/>
    </row>
    <row r="40" spans="1:12" ht="29.25" customHeight="1" x14ac:dyDescent="0.25">
      <c r="A40" s="30"/>
      <c r="B40" s="30"/>
      <c r="C40" s="31"/>
      <c r="D40" s="31"/>
      <c r="E40" s="31"/>
      <c r="F40" s="64" t="s">
        <v>100</v>
      </c>
      <c r="G40" s="65">
        <f>'[1]2240'!F53</f>
        <v>91313</v>
      </c>
      <c r="H40" s="64"/>
      <c r="I40" s="8"/>
    </row>
    <row r="41" spans="1:12" ht="18" customHeight="1" x14ac:dyDescent="0.25">
      <c r="A41" s="30"/>
      <c r="B41" s="30"/>
      <c r="C41" s="31"/>
      <c r="D41" s="31"/>
      <c r="E41" s="31"/>
      <c r="F41" s="59" t="s">
        <v>40</v>
      </c>
      <c r="G41" s="65">
        <f>'[1]2240'!G53</f>
        <v>300000</v>
      </c>
      <c r="H41" s="64" t="s">
        <v>13</v>
      </c>
      <c r="I41" s="8"/>
    </row>
    <row r="42" spans="1:12" ht="18" customHeight="1" x14ac:dyDescent="0.25">
      <c r="A42" s="30"/>
      <c r="B42" s="30"/>
      <c r="C42" s="31"/>
      <c r="D42" s="31"/>
      <c r="E42" s="31"/>
      <c r="F42" s="64" t="s">
        <v>41</v>
      </c>
      <c r="G42" s="65">
        <f>'[1]2240'!H53</f>
        <v>1393550</v>
      </c>
      <c r="H42" s="64" t="s">
        <v>13</v>
      </c>
      <c r="I42" s="8"/>
    </row>
    <row r="43" spans="1:12" ht="18" customHeight="1" x14ac:dyDescent="0.25">
      <c r="A43" s="30"/>
      <c r="B43" s="30"/>
      <c r="C43" s="31"/>
      <c r="D43" s="31"/>
      <c r="E43" s="31"/>
      <c r="F43" s="59" t="s">
        <v>42</v>
      </c>
      <c r="G43" s="65">
        <f>'[1]2240'!I53</f>
        <v>341000</v>
      </c>
      <c r="H43" s="64" t="s">
        <v>13</v>
      </c>
    </row>
    <row r="44" spans="1:12" ht="18" customHeight="1" x14ac:dyDescent="0.25">
      <c r="A44" s="30"/>
      <c r="B44" s="30"/>
      <c r="C44" s="31"/>
      <c r="D44" s="31"/>
      <c r="E44" s="31"/>
      <c r="F44" s="64" t="s">
        <v>43</v>
      </c>
      <c r="G44" s="65">
        <f>'[1]2240'!N53</f>
        <v>27000</v>
      </c>
      <c r="H44" s="64" t="s">
        <v>13</v>
      </c>
    </row>
    <row r="45" spans="1:12" ht="18" customHeight="1" x14ac:dyDescent="0.25">
      <c r="A45" s="30"/>
      <c r="B45" s="30"/>
      <c r="C45" s="31"/>
      <c r="D45" s="31"/>
      <c r="E45" s="31"/>
      <c r="F45" s="64" t="s">
        <v>44</v>
      </c>
      <c r="G45" s="65">
        <f>'[1]2240'!K53</f>
        <v>180100</v>
      </c>
      <c r="H45" s="64" t="s">
        <v>13</v>
      </c>
    </row>
    <row r="46" spans="1:12" ht="18" customHeight="1" x14ac:dyDescent="0.25">
      <c r="A46" s="30"/>
      <c r="B46" s="30"/>
      <c r="C46" s="31"/>
      <c r="D46" s="31"/>
      <c r="E46" s="31"/>
      <c r="F46" s="64" t="s">
        <v>45</v>
      </c>
      <c r="G46" s="65">
        <f>'[1]2240'!L53</f>
        <v>3600</v>
      </c>
      <c r="H46" s="64" t="s">
        <v>13</v>
      </c>
    </row>
    <row r="47" spans="1:12" ht="18" customHeight="1" x14ac:dyDescent="0.25">
      <c r="A47" s="30"/>
      <c r="B47" s="30"/>
      <c r="C47" s="31"/>
      <c r="D47" s="31"/>
      <c r="E47" s="31"/>
      <c r="F47" s="32" t="s">
        <v>46</v>
      </c>
      <c r="G47" s="53">
        <f>'[1]2240'!O53</f>
        <v>88480</v>
      </c>
      <c r="H47" s="64" t="s">
        <v>13</v>
      </c>
    </row>
    <row r="48" spans="1:12" ht="18" customHeight="1" x14ac:dyDescent="0.25">
      <c r="A48" s="30"/>
      <c r="B48" s="30"/>
      <c r="C48" s="31"/>
      <c r="D48" s="31"/>
      <c r="E48" s="31"/>
      <c r="F48" s="32" t="s">
        <v>47</v>
      </c>
      <c r="G48" s="53">
        <f>'[1]2240'!P53</f>
        <v>73260</v>
      </c>
      <c r="H48" s="64" t="s">
        <v>13</v>
      </c>
    </row>
    <row r="49" spans="1:8" ht="18" customHeight="1" x14ac:dyDescent="0.25">
      <c r="A49" s="30"/>
      <c r="B49" s="30"/>
      <c r="C49" s="31"/>
      <c r="D49" s="31"/>
      <c r="E49" s="31"/>
      <c r="F49" s="59" t="s">
        <v>48</v>
      </c>
      <c r="G49" s="53">
        <f>'[1]2240'!Q53</f>
        <v>211000</v>
      </c>
      <c r="H49" s="64" t="s">
        <v>13</v>
      </c>
    </row>
    <row r="50" spans="1:8" ht="18" customHeight="1" x14ac:dyDescent="0.25">
      <c r="A50" s="30"/>
      <c r="B50" s="30"/>
      <c r="C50" s="31"/>
      <c r="D50" s="31"/>
      <c r="E50" s="31"/>
      <c r="F50" s="59" t="s">
        <v>49</v>
      </c>
      <c r="G50" s="53">
        <f>'[1]2240'!Y53</f>
        <v>508500</v>
      </c>
      <c r="H50" s="64" t="s">
        <v>13</v>
      </c>
    </row>
    <row r="51" spans="1:8" ht="18" customHeight="1" x14ac:dyDescent="0.25">
      <c r="A51" s="30"/>
      <c r="B51" s="30"/>
      <c r="C51" s="31"/>
      <c r="D51" s="31"/>
      <c r="E51" s="31"/>
      <c r="F51" s="59" t="s">
        <v>50</v>
      </c>
      <c r="G51" s="53">
        <f>'[1]2240'!AA53</f>
        <v>22000</v>
      </c>
      <c r="H51" s="64" t="s">
        <v>13</v>
      </c>
    </row>
    <row r="52" spans="1:8" ht="18" customHeight="1" x14ac:dyDescent="0.25">
      <c r="A52" s="30"/>
      <c r="B52" s="30"/>
      <c r="C52" s="31"/>
      <c r="D52" s="31"/>
      <c r="E52" s="31"/>
      <c r="F52" s="59" t="s">
        <v>51</v>
      </c>
      <c r="G52" s="53">
        <f>'[1]2240'!AB53</f>
        <v>79000</v>
      </c>
      <c r="H52" s="64" t="s">
        <v>13</v>
      </c>
    </row>
    <row r="53" spans="1:8" ht="18" customHeight="1" x14ac:dyDescent="0.25">
      <c r="A53" s="30"/>
      <c r="B53" s="30"/>
      <c r="C53" s="31"/>
      <c r="D53" s="31"/>
      <c r="E53" s="31"/>
      <c r="F53" s="59" t="s">
        <v>52</v>
      </c>
      <c r="G53" s="53">
        <f>'[1]2240'!AC53</f>
        <v>37400</v>
      </c>
      <c r="H53" s="64" t="s">
        <v>13</v>
      </c>
    </row>
    <row r="54" spans="1:8" ht="18" customHeight="1" x14ac:dyDescent="0.25">
      <c r="A54" s="30"/>
      <c r="B54" s="30"/>
      <c r="C54" s="31"/>
      <c r="D54" s="31"/>
      <c r="E54" s="31"/>
      <c r="F54" s="59" t="s">
        <v>53</v>
      </c>
      <c r="G54" s="53">
        <f>'[1]2240'!AD53</f>
        <v>41600</v>
      </c>
      <c r="H54" s="64" t="s">
        <v>13</v>
      </c>
    </row>
    <row r="55" spans="1:8" ht="18" customHeight="1" x14ac:dyDescent="0.25">
      <c r="A55" s="30"/>
      <c r="B55" s="30"/>
      <c r="C55" s="31"/>
      <c r="D55" s="31"/>
      <c r="E55" s="31"/>
      <c r="F55" s="59" t="s">
        <v>54</v>
      </c>
      <c r="G55" s="53">
        <f>'[1]2240'!AE53</f>
        <v>197500</v>
      </c>
      <c r="H55" s="64" t="s">
        <v>13</v>
      </c>
    </row>
    <row r="56" spans="1:8" ht="25.5" customHeight="1" x14ac:dyDescent="0.25">
      <c r="A56" s="30"/>
      <c r="B56" s="30"/>
      <c r="C56" s="31"/>
      <c r="D56" s="31"/>
      <c r="E56" s="31"/>
      <c r="F56" s="32" t="s">
        <v>55</v>
      </c>
      <c r="G56" s="53">
        <f>'[1]2240'!AF53</f>
        <v>86000</v>
      </c>
      <c r="H56" s="64" t="s">
        <v>13</v>
      </c>
    </row>
    <row r="57" spans="1:8" ht="15.75" customHeight="1" x14ac:dyDescent="0.25">
      <c r="A57" s="30"/>
      <c r="B57" s="30"/>
      <c r="C57" s="31"/>
      <c r="D57" s="31"/>
      <c r="E57" s="31"/>
      <c r="F57" s="32" t="s">
        <v>56</v>
      </c>
      <c r="G57" s="53">
        <f>'[1]2240'!AG53</f>
        <v>296300</v>
      </c>
      <c r="H57" s="64" t="s">
        <v>13</v>
      </c>
    </row>
    <row r="58" spans="1:8" ht="15.75" customHeight="1" x14ac:dyDescent="0.25">
      <c r="A58" s="30"/>
      <c r="B58" s="30"/>
      <c r="C58" s="31"/>
      <c r="D58" s="31"/>
      <c r="E58" s="31"/>
      <c r="F58" s="32" t="s">
        <v>57</v>
      </c>
      <c r="G58" s="53">
        <f>'[1]2240'!AH53</f>
        <v>2054800</v>
      </c>
      <c r="H58" s="64" t="s">
        <v>13</v>
      </c>
    </row>
    <row r="59" spans="1:8" ht="15.75" customHeight="1" x14ac:dyDescent="0.25">
      <c r="A59" s="30"/>
      <c r="B59" s="30"/>
      <c r="C59" s="31"/>
      <c r="D59" s="31"/>
      <c r="E59" s="31"/>
      <c r="F59" s="32" t="s">
        <v>58</v>
      </c>
      <c r="G59" s="53">
        <f>'[1]2240'!AI53</f>
        <v>252696</v>
      </c>
      <c r="H59" s="64" t="s">
        <v>13</v>
      </c>
    </row>
    <row r="60" spans="1:8" ht="15.75" customHeight="1" x14ac:dyDescent="0.25">
      <c r="A60" s="30"/>
      <c r="B60" s="30"/>
      <c r="C60" s="31"/>
      <c r="D60" s="31"/>
      <c r="E60" s="31"/>
      <c r="F60" s="32" t="s">
        <v>59</v>
      </c>
      <c r="G60" s="53">
        <f>'[1]2240'!AJ53</f>
        <v>399800</v>
      </c>
      <c r="H60" s="64" t="s">
        <v>13</v>
      </c>
    </row>
    <row r="61" spans="1:8" ht="15.75" customHeight="1" x14ac:dyDescent="0.25">
      <c r="A61" s="30"/>
      <c r="B61" s="30"/>
      <c r="C61" s="31"/>
      <c r="D61" s="31"/>
      <c r="E61" s="31"/>
      <c r="F61" s="32" t="s">
        <v>60</v>
      </c>
      <c r="G61" s="53">
        <f>'[1]2240'!AK53</f>
        <v>126000</v>
      </c>
      <c r="H61" s="64" t="s">
        <v>13</v>
      </c>
    </row>
    <row r="62" spans="1:8" ht="15.75" customHeight="1" x14ac:dyDescent="0.25">
      <c r="A62" s="30"/>
      <c r="B62" s="30"/>
      <c r="C62" s="31"/>
      <c r="D62" s="31"/>
      <c r="E62" s="31"/>
      <c r="F62" s="32" t="s">
        <v>61</v>
      </c>
      <c r="G62" s="53">
        <f>'[1]2240'!AM53</f>
        <v>290000</v>
      </c>
      <c r="H62" s="64" t="s">
        <v>13</v>
      </c>
    </row>
    <row r="63" spans="1:8" ht="26.25" customHeight="1" x14ac:dyDescent="0.25">
      <c r="A63" s="30"/>
      <c r="B63" s="30"/>
      <c r="C63" s="31"/>
      <c r="D63" s="31"/>
      <c r="E63" s="31"/>
      <c r="F63" s="32" t="s">
        <v>62</v>
      </c>
      <c r="G63" s="53">
        <f>'[1]2240'!AN53</f>
        <v>1009000</v>
      </c>
      <c r="H63" s="64" t="s">
        <v>13</v>
      </c>
    </row>
    <row r="64" spans="1:8" ht="18" customHeight="1" x14ac:dyDescent="0.25">
      <c r="A64" s="30"/>
      <c r="B64" s="30"/>
      <c r="C64" s="31"/>
      <c r="D64" s="31"/>
      <c r="E64" s="31"/>
      <c r="F64" s="32" t="s">
        <v>63</v>
      </c>
      <c r="G64" s="53">
        <f>'[1]2240'!AO53</f>
        <v>95000</v>
      </c>
      <c r="H64" s="64" t="s">
        <v>13</v>
      </c>
    </row>
    <row r="65" spans="1:9" ht="18" customHeight="1" x14ac:dyDescent="0.25">
      <c r="A65" s="30"/>
      <c r="B65" s="30"/>
      <c r="C65" s="31"/>
      <c r="D65" s="31"/>
      <c r="E65" s="31"/>
      <c r="F65" s="32" t="s">
        <v>64</v>
      </c>
      <c r="G65" s="53">
        <f>'[1]2240'!AP53</f>
        <v>44000</v>
      </c>
      <c r="H65" s="64" t="s">
        <v>13</v>
      </c>
    </row>
    <row r="66" spans="1:9" ht="18" customHeight="1" x14ac:dyDescent="0.25">
      <c r="A66" s="30"/>
      <c r="B66" s="30"/>
      <c r="C66" s="31"/>
      <c r="D66" s="31"/>
      <c r="E66" s="31"/>
      <c r="F66" s="32" t="s">
        <v>65</v>
      </c>
      <c r="G66" s="53">
        <f>'[1]2240'!AQ53</f>
        <v>329400</v>
      </c>
      <c r="H66" s="64" t="s">
        <v>13</v>
      </c>
    </row>
    <row r="67" spans="1:9" ht="18" customHeight="1" x14ac:dyDescent="0.25">
      <c r="A67" s="30"/>
      <c r="B67" s="30"/>
      <c r="C67" s="31"/>
      <c r="D67" s="31"/>
      <c r="E67" s="31"/>
      <c r="F67" s="32" t="s">
        <v>66</v>
      </c>
      <c r="G67" s="53">
        <f>'[1]2240'!AR53</f>
        <v>86000</v>
      </c>
      <c r="H67" s="64" t="s">
        <v>13</v>
      </c>
      <c r="I67" s="8"/>
    </row>
    <row r="68" spans="1:9" ht="18" customHeight="1" x14ac:dyDescent="0.25">
      <c r="A68" s="30"/>
      <c r="B68" s="30"/>
      <c r="C68" s="31"/>
      <c r="D68" s="31"/>
      <c r="E68" s="31"/>
      <c r="F68" s="32" t="s">
        <v>67</v>
      </c>
      <c r="G68" s="53">
        <f>'[1]2240'!AS53</f>
        <v>76000</v>
      </c>
      <c r="H68" s="64" t="s">
        <v>13</v>
      </c>
    </row>
    <row r="69" spans="1:9" ht="18" customHeight="1" x14ac:dyDescent="0.25">
      <c r="A69" s="30"/>
      <c r="B69" s="30"/>
      <c r="C69" s="31"/>
      <c r="D69" s="31"/>
      <c r="E69" s="31"/>
      <c r="F69" s="32" t="s">
        <v>68</v>
      </c>
      <c r="G69" s="66">
        <f>'[1]2240'!AT53</f>
        <v>160000</v>
      </c>
      <c r="H69" s="64" t="s">
        <v>13</v>
      </c>
    </row>
    <row r="70" spans="1:9" ht="18" customHeight="1" x14ac:dyDescent="0.25">
      <c r="A70" s="30"/>
      <c r="B70" s="30"/>
      <c r="C70" s="31"/>
      <c r="D70" s="31"/>
      <c r="E70" s="31"/>
      <c r="F70" s="32" t="s">
        <v>69</v>
      </c>
      <c r="G70" s="53">
        <f>'[1]2240'!AU53</f>
        <v>5000</v>
      </c>
      <c r="H70" s="64" t="s">
        <v>13</v>
      </c>
    </row>
    <row r="71" spans="1:9" ht="18" customHeight="1" x14ac:dyDescent="0.25">
      <c r="A71" s="30"/>
      <c r="B71" s="30"/>
      <c r="C71" s="31"/>
      <c r="D71" s="31"/>
      <c r="E71" s="31"/>
      <c r="F71" s="32" t="s">
        <v>101</v>
      </c>
      <c r="G71" s="53">
        <f>'[1]2240'!AY53</f>
        <v>50000</v>
      </c>
      <c r="H71" s="64" t="s">
        <v>13</v>
      </c>
    </row>
    <row r="72" spans="1:9" ht="18" customHeight="1" x14ac:dyDescent="0.25">
      <c r="A72" s="30"/>
      <c r="B72" s="30"/>
      <c r="C72" s="31"/>
      <c r="D72" s="31"/>
      <c r="E72" s="31"/>
      <c r="F72" s="32" t="s">
        <v>70</v>
      </c>
      <c r="G72" s="53">
        <f>'[1]2240'!AV53</f>
        <v>74400</v>
      </c>
      <c r="H72" s="64" t="s">
        <v>13</v>
      </c>
    </row>
    <row r="73" spans="1:9" ht="18" customHeight="1" x14ac:dyDescent="0.25">
      <c r="A73" s="30"/>
      <c r="B73" s="30"/>
      <c r="C73" s="31"/>
      <c r="D73" s="31"/>
      <c r="E73" s="31"/>
      <c r="F73" s="32" t="s">
        <v>102</v>
      </c>
      <c r="G73" s="53">
        <f>'[1]2240'!AX53</f>
        <v>463250</v>
      </c>
      <c r="H73" s="64" t="s">
        <v>13</v>
      </c>
    </row>
    <row r="74" spans="1:9" ht="18" customHeight="1" x14ac:dyDescent="0.25">
      <c r="A74" s="30"/>
      <c r="B74" s="30"/>
      <c r="C74" s="31"/>
      <c r="D74" s="31"/>
      <c r="E74" s="31"/>
      <c r="F74" s="32" t="s">
        <v>71</v>
      </c>
      <c r="G74" s="53">
        <f>'[1]2240'!AZ53</f>
        <v>17000</v>
      </c>
      <c r="H74" s="64" t="s">
        <v>13</v>
      </c>
    </row>
    <row r="75" spans="1:9" ht="29.25" customHeight="1" x14ac:dyDescent="0.25">
      <c r="A75" s="30"/>
      <c r="B75" s="30"/>
      <c r="C75" s="31"/>
      <c r="D75" s="31"/>
      <c r="E75" s="31"/>
      <c r="F75" s="32" t="s">
        <v>72</v>
      </c>
      <c r="G75" s="53">
        <f>'[1]2240'!BA53</f>
        <v>202600</v>
      </c>
      <c r="H75" s="64" t="s">
        <v>13</v>
      </c>
    </row>
    <row r="76" spans="1:9" ht="28.5" customHeight="1" x14ac:dyDescent="0.25">
      <c r="A76" s="30"/>
      <c r="B76" s="30"/>
      <c r="C76" s="31"/>
      <c r="D76" s="31"/>
      <c r="E76" s="31"/>
      <c r="F76" s="32" t="s">
        <v>73</v>
      </c>
      <c r="G76" s="53">
        <f>'[1]2240'!BB53</f>
        <v>605200</v>
      </c>
      <c r="H76" s="64" t="s">
        <v>13</v>
      </c>
    </row>
    <row r="77" spans="1:9" ht="39" customHeight="1" x14ac:dyDescent="0.25">
      <c r="A77" s="30"/>
      <c r="B77" s="30"/>
      <c r="C77" s="31"/>
      <c r="D77" s="31"/>
      <c r="E77" s="31"/>
      <c r="F77" s="32" t="s">
        <v>103</v>
      </c>
      <c r="G77" s="53">
        <f>'[1]2240'!BD53</f>
        <v>0</v>
      </c>
      <c r="H77" s="64"/>
    </row>
    <row r="78" spans="1:9" ht="46.5" customHeight="1" x14ac:dyDescent="0.25">
      <c r="A78" s="30"/>
      <c r="B78" s="30"/>
      <c r="C78" s="31"/>
      <c r="D78" s="31"/>
      <c r="E78" s="31"/>
      <c r="F78" s="32" t="s">
        <v>74</v>
      </c>
      <c r="G78" s="53">
        <f>'[1]2240'!BF53</f>
        <v>888000</v>
      </c>
      <c r="H78" s="64" t="s">
        <v>13</v>
      </c>
    </row>
    <row r="79" spans="1:9" ht="34.5" customHeight="1" x14ac:dyDescent="0.25">
      <c r="A79" s="30"/>
      <c r="B79" s="30"/>
      <c r="C79" s="31"/>
      <c r="D79" s="31"/>
      <c r="E79" s="31"/>
      <c r="F79" s="32" t="s">
        <v>75</v>
      </c>
      <c r="G79" s="53">
        <f>'[1]2240'!BG53</f>
        <v>266425</v>
      </c>
      <c r="H79" s="64" t="s">
        <v>13</v>
      </c>
    </row>
    <row r="80" spans="1:9" ht="42" customHeight="1" x14ac:dyDescent="0.25">
      <c r="A80" s="23">
        <v>2270</v>
      </c>
      <c r="B80" s="23" t="s">
        <v>76</v>
      </c>
      <c r="C80" s="24">
        <f>C81+C82+C83+C84+C85</f>
        <v>91697100</v>
      </c>
      <c r="D80" s="24"/>
      <c r="E80" s="24">
        <f>E81+E82+E83+E84+E85</f>
        <v>91697100</v>
      </c>
      <c r="F80" s="67"/>
      <c r="G80" s="68"/>
      <c r="H80" s="32" t="s">
        <v>13</v>
      </c>
    </row>
    <row r="81" spans="1:11" ht="83.25" customHeight="1" x14ac:dyDescent="0.25">
      <c r="A81" s="23">
        <v>2271</v>
      </c>
      <c r="B81" s="23" t="s">
        <v>77</v>
      </c>
      <c r="C81" s="24">
        <f>G81</f>
        <v>44290900</v>
      </c>
      <c r="D81" s="24"/>
      <c r="E81" s="24">
        <f t="shared" ref="E81:E89" si="0">C81+D81</f>
        <v>44290900</v>
      </c>
      <c r="F81" s="32" t="s">
        <v>104</v>
      </c>
      <c r="G81" s="33">
        <f>10250*2795.68+15635220-40</f>
        <v>44290900</v>
      </c>
      <c r="H81" s="32" t="s">
        <v>13</v>
      </c>
      <c r="J81" s="8"/>
    </row>
    <row r="82" spans="1:11" ht="21" customHeight="1" x14ac:dyDescent="0.25">
      <c r="A82" s="23">
        <v>2272</v>
      </c>
      <c r="B82" s="23" t="s">
        <v>78</v>
      </c>
      <c r="C82" s="24">
        <f>G82</f>
        <v>3748300</v>
      </c>
      <c r="D82" s="24"/>
      <c r="E82" s="24">
        <f t="shared" si="0"/>
        <v>3748300</v>
      </c>
      <c r="F82" s="32" t="s">
        <v>105</v>
      </c>
      <c r="G82" s="33">
        <v>3748300</v>
      </c>
      <c r="H82" s="32" t="s">
        <v>13</v>
      </c>
      <c r="J82" s="8"/>
    </row>
    <row r="83" spans="1:11" ht="46.5" hidden="1" customHeight="1" x14ac:dyDescent="0.25">
      <c r="A83" s="23">
        <v>2273</v>
      </c>
      <c r="B83" s="23" t="s">
        <v>79</v>
      </c>
      <c r="C83" s="24">
        <f>SUM(G83)</f>
        <v>41321100</v>
      </c>
      <c r="D83" s="24"/>
      <c r="E83" s="24">
        <f t="shared" si="0"/>
        <v>41321100</v>
      </c>
      <c r="F83" s="32" t="s">
        <v>106</v>
      </c>
      <c r="G83" s="33">
        <v>41321100</v>
      </c>
      <c r="H83" s="32" t="s">
        <v>13</v>
      </c>
      <c r="J83" s="8"/>
    </row>
    <row r="84" spans="1:11" ht="30.75" customHeight="1" x14ac:dyDescent="0.25">
      <c r="A84" s="23">
        <v>2274</v>
      </c>
      <c r="B84" s="23" t="s">
        <v>80</v>
      </c>
      <c r="C84" s="24">
        <f>G84</f>
        <v>925300</v>
      </c>
      <c r="D84" s="24"/>
      <c r="E84" s="24">
        <f t="shared" si="0"/>
        <v>925300</v>
      </c>
      <c r="F84" s="69" t="s">
        <v>107</v>
      </c>
      <c r="G84" s="33">
        <v>925300</v>
      </c>
      <c r="H84" s="32" t="s">
        <v>13</v>
      </c>
      <c r="J84" s="8"/>
    </row>
    <row r="85" spans="1:11" ht="42" hidden="1" customHeight="1" x14ac:dyDescent="0.25">
      <c r="A85" s="23">
        <v>2275</v>
      </c>
      <c r="B85" s="23" t="s">
        <v>81</v>
      </c>
      <c r="C85" s="24">
        <f>G85</f>
        <v>1411500</v>
      </c>
      <c r="D85" s="24"/>
      <c r="E85" s="24">
        <f t="shared" si="0"/>
        <v>1411500</v>
      </c>
      <c r="F85" s="70" t="s">
        <v>108</v>
      </c>
      <c r="G85" s="33">
        <v>1411500</v>
      </c>
      <c r="H85" s="32" t="s">
        <v>13</v>
      </c>
      <c r="J85" s="8"/>
      <c r="K85" s="71"/>
    </row>
    <row r="86" spans="1:11" ht="65.25" hidden="1" customHeight="1" x14ac:dyDescent="0.25">
      <c r="A86" s="23">
        <v>2282</v>
      </c>
      <c r="B86" s="23" t="s">
        <v>82</v>
      </c>
      <c r="C86" s="24">
        <f>G86</f>
        <v>268100</v>
      </c>
      <c r="D86" s="24"/>
      <c r="E86" s="24">
        <f>C86+D86</f>
        <v>268100</v>
      </c>
      <c r="F86" s="72" t="s">
        <v>109</v>
      </c>
      <c r="G86" s="33">
        <f>106650+36850+5400+91000+28200</f>
        <v>268100</v>
      </c>
      <c r="H86" s="32" t="s">
        <v>13</v>
      </c>
    </row>
    <row r="87" spans="1:11" ht="18" customHeight="1" x14ac:dyDescent="0.25">
      <c r="A87" s="28">
        <v>3000</v>
      </c>
      <c r="B87" s="28" t="s">
        <v>83</v>
      </c>
      <c r="C87" s="20">
        <f>C88+C89</f>
        <v>4293300</v>
      </c>
      <c r="D87" s="20">
        <f>D88+D89+D90+D91</f>
        <v>0</v>
      </c>
      <c r="E87" s="20">
        <f>E88+E89+E90+E91</f>
        <v>4293300</v>
      </c>
      <c r="F87" s="73"/>
      <c r="G87" s="74"/>
      <c r="H87" s="75"/>
    </row>
    <row r="88" spans="1:11" ht="10.5" customHeight="1" x14ac:dyDescent="0.25">
      <c r="A88" s="23">
        <v>3110</v>
      </c>
      <c r="B88" s="23" t="s">
        <v>84</v>
      </c>
      <c r="C88" s="24">
        <f>G88</f>
        <v>769800</v>
      </c>
      <c r="D88" s="24"/>
      <c r="E88" s="24">
        <f>C88+D88</f>
        <v>769800</v>
      </c>
      <c r="F88" s="32" t="s">
        <v>85</v>
      </c>
      <c r="G88" s="33">
        <f>'[1]3110'!R54</f>
        <v>769800</v>
      </c>
      <c r="H88" s="32" t="s">
        <v>13</v>
      </c>
    </row>
    <row r="89" spans="1:11" ht="18.75" customHeight="1" x14ac:dyDescent="0.25">
      <c r="A89" s="23">
        <v>3132</v>
      </c>
      <c r="B89" s="23" t="s">
        <v>86</v>
      </c>
      <c r="C89" s="24">
        <f>G89</f>
        <v>3523500</v>
      </c>
      <c r="D89" s="24"/>
      <c r="E89" s="24">
        <f t="shared" si="0"/>
        <v>3523500</v>
      </c>
      <c r="F89" s="32" t="s">
        <v>87</v>
      </c>
      <c r="G89" s="33">
        <f>'[1]3132'!I53</f>
        <v>3523500</v>
      </c>
      <c r="H89" s="32" t="s">
        <v>13</v>
      </c>
    </row>
    <row r="90" spans="1:11" ht="4.5" hidden="1" customHeight="1" x14ac:dyDescent="0.25">
      <c r="A90" s="23">
        <v>3142</v>
      </c>
      <c r="B90" s="23"/>
      <c r="C90" s="24"/>
      <c r="D90" s="24"/>
      <c r="E90" s="24"/>
      <c r="F90" s="50"/>
      <c r="G90" s="33"/>
      <c r="H90" s="32"/>
    </row>
    <row r="91" spans="1:11" ht="23.25" hidden="1" customHeight="1" x14ac:dyDescent="0.25">
      <c r="A91" s="23">
        <v>3143</v>
      </c>
      <c r="B91" s="23"/>
      <c r="C91" s="24"/>
      <c r="D91" s="24"/>
      <c r="E91" s="24"/>
      <c r="F91" s="32"/>
      <c r="G91" s="33"/>
      <c r="H91" s="32"/>
    </row>
    <row r="92" spans="1:11" ht="25.5" customHeight="1" x14ac:dyDescent="0.25">
      <c r="A92" s="76" t="s">
        <v>20</v>
      </c>
      <c r="B92" s="77"/>
      <c r="C92" s="78">
        <f>C7+C10+C87</f>
        <v>851453500</v>
      </c>
      <c r="D92" s="78">
        <f>D7+D10+D87</f>
        <v>40422200</v>
      </c>
      <c r="E92" s="78">
        <f>E7+E10+E87</f>
        <v>891875700</v>
      </c>
      <c r="F92" s="79"/>
      <c r="G92" s="22"/>
      <c r="H92" s="22"/>
    </row>
    <row r="93" spans="1:11" ht="2.25" customHeight="1" x14ac:dyDescent="0.25">
      <c r="A93" s="80"/>
      <c r="B93" s="80"/>
      <c r="C93" s="80"/>
      <c r="D93" s="80"/>
      <c r="E93" s="80"/>
      <c r="F93" s="81"/>
      <c r="G93" s="81"/>
      <c r="H93" s="82"/>
    </row>
    <row r="94" spans="1:11" ht="23.25" customHeight="1" x14ac:dyDescent="0.25">
      <c r="A94" s="83" t="s">
        <v>88</v>
      </c>
      <c r="B94" s="83"/>
      <c r="C94" s="83"/>
      <c r="D94" s="83"/>
      <c r="E94" s="83"/>
      <c r="F94" s="11" t="s">
        <v>89</v>
      </c>
      <c r="G94" s="81"/>
      <c r="H94" s="84"/>
    </row>
    <row r="95" spans="1:11" ht="15.75" customHeight="1" x14ac:dyDescent="0.25">
      <c r="A95" s="85"/>
      <c r="B95" s="85"/>
      <c r="C95" s="85"/>
      <c r="D95" s="85"/>
      <c r="E95" s="85"/>
      <c r="F95" s="86"/>
      <c r="G95" s="81"/>
      <c r="H95" s="87"/>
    </row>
    <row r="96" spans="1:11" ht="15.75" customHeight="1" x14ac:dyDescent="0.25">
      <c r="A96" s="88" t="s">
        <v>90</v>
      </c>
      <c r="B96" s="85"/>
      <c r="C96" s="88"/>
      <c r="D96" s="88"/>
      <c r="E96" s="88"/>
      <c r="F96" s="89" t="s">
        <v>91</v>
      </c>
      <c r="G96" s="81"/>
      <c r="H96" s="87"/>
    </row>
    <row r="97" spans="1:8" ht="15.75" customHeight="1" x14ac:dyDescent="0.25">
      <c r="A97" s="85"/>
      <c r="B97" s="90" t="s">
        <v>110</v>
      </c>
      <c r="C97" s="91"/>
      <c r="D97" s="91"/>
      <c r="E97" s="85"/>
      <c r="F97" s="92"/>
      <c r="G97" s="81"/>
      <c r="H97" s="87"/>
    </row>
    <row r="98" spans="1:8" ht="15.75" customHeight="1" x14ac:dyDescent="0.25">
      <c r="A98" s="85"/>
      <c r="B98" s="93"/>
      <c r="C98" s="2"/>
      <c r="D98" s="2"/>
      <c r="E98" s="2"/>
      <c r="F98" s="94"/>
      <c r="G98" s="81"/>
      <c r="H98" s="87"/>
    </row>
    <row r="99" spans="1:8" ht="15.75" customHeight="1" x14ac:dyDescent="0.25">
      <c r="A99" s="86"/>
      <c r="B99" s="95"/>
      <c r="C99" s="96"/>
      <c r="D99" s="85"/>
      <c r="E99" s="97"/>
      <c r="F99" s="86"/>
      <c r="G99" s="81"/>
      <c r="H99" s="98"/>
    </row>
    <row r="100" spans="1:8" ht="15.75" customHeight="1" x14ac:dyDescent="0.25">
      <c r="A100" s="85"/>
      <c r="B100" s="85"/>
      <c r="C100" s="99"/>
      <c r="D100" s="85"/>
      <c r="E100" s="85"/>
      <c r="F100" s="86"/>
      <c r="G100" s="81"/>
      <c r="H100" s="87"/>
    </row>
    <row r="101" spans="1:8" ht="15.75" customHeight="1" x14ac:dyDescent="0.25">
      <c r="A101" s="85"/>
      <c r="B101" s="85"/>
      <c r="C101" s="85"/>
      <c r="D101" s="85"/>
      <c r="E101" s="85"/>
      <c r="F101" s="86"/>
      <c r="G101" s="81"/>
      <c r="H101" s="87"/>
    </row>
    <row r="102" spans="1:8" ht="15.75" customHeight="1" x14ac:dyDescent="0.25">
      <c r="A102" s="85"/>
      <c r="B102" s="85"/>
      <c r="C102" s="85"/>
      <c r="D102" s="85"/>
      <c r="E102" s="85"/>
      <c r="F102" s="86"/>
      <c r="G102" s="81"/>
      <c r="H102" s="87"/>
    </row>
    <row r="103" spans="1:8" ht="15.75" customHeight="1" x14ac:dyDescent="0.25">
      <c r="A103" s="85"/>
      <c r="B103" s="85"/>
      <c r="C103" s="85"/>
      <c r="D103" s="85"/>
      <c r="E103" s="85"/>
      <c r="F103" s="86"/>
      <c r="G103" s="81"/>
      <c r="H103" s="87"/>
    </row>
    <row r="104" spans="1:8" ht="15.75" customHeight="1" x14ac:dyDescent="0.25">
      <c r="A104" s="85"/>
      <c r="B104" s="85"/>
      <c r="C104" s="85"/>
      <c r="D104" s="85"/>
      <c r="E104" s="85"/>
      <c r="F104" s="86"/>
      <c r="G104" s="81"/>
      <c r="H104" s="87"/>
    </row>
  </sheetData>
  <mergeCells count="37">
    <mergeCell ref="F92:H92"/>
    <mergeCell ref="B98:E98"/>
    <mergeCell ref="A1:H1"/>
    <mergeCell ref="A2:H2"/>
    <mergeCell ref="A4:A5"/>
    <mergeCell ref="B4:B5"/>
    <mergeCell ref="C4:D4"/>
    <mergeCell ref="E4:E5"/>
    <mergeCell ref="F4:H5"/>
    <mergeCell ref="A11:A19"/>
    <mergeCell ref="B11:B19"/>
    <mergeCell ref="C11:C19"/>
    <mergeCell ref="D11:D19"/>
    <mergeCell ref="E11:E19"/>
    <mergeCell ref="F6:H6"/>
    <mergeCell ref="F7:H7"/>
    <mergeCell ref="F8:H8"/>
    <mergeCell ref="F9:H9"/>
    <mergeCell ref="F10:H10"/>
    <mergeCell ref="A23:A25"/>
    <mergeCell ref="B23:B25"/>
    <mergeCell ref="C23:C25"/>
    <mergeCell ref="D23:D25"/>
    <mergeCell ref="E23:E25"/>
    <mergeCell ref="A20:A22"/>
    <mergeCell ref="B20:B22"/>
    <mergeCell ref="C20:C22"/>
    <mergeCell ref="D20:D22"/>
    <mergeCell ref="E20:E22"/>
    <mergeCell ref="F87:H87"/>
    <mergeCell ref="F26:G26"/>
    <mergeCell ref="A26:A79"/>
    <mergeCell ref="B26:B79"/>
    <mergeCell ref="C26:C79"/>
    <mergeCell ref="D26:D79"/>
    <mergeCell ref="E26:E79"/>
    <mergeCell ref="A92:B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2026-03-24T21:33:18Z</dcterms:modified>
</cp:coreProperties>
</file>